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88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<sst xmlns="http://schemas.openxmlformats.org/spreadsheetml/2006/main" count="13" uniqueCount="13">
  <si>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VAWT 5000 Turbine Data</t>
  </si>
  <si>
    <t>Average Wind Speed</t>
  </si>
  <si>
    <t>Weibeil Number</t>
  </si>
  <si>
    <t>Wind Speed (m/s)</t>
  </si>
  <si>
    <t>Wind Power (Watts)</t>
  </si>
  <si>
    <t>Turbine Power (Watts</t>
  </si>
  <si>
    <t>Wind Prob. (%)</t>
  </si>
  <si>
    <t>m/s</t>
  </si>
  <si>
    <t>Watts per Wind Speed</t>
  </si>
  <si>
    <t>kWh</t>
  </si>
  <si>
    <t>Coeficient of Performance</t>
  </si>
  <si>
    <t>Daily Watt-hours</t>
  </si>
  <si>
    <t>Power Class 3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</si>
</sst>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%"/>
    <numFmt numFmtId="172" formatCode="0.000%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top" wrapText="1"/>
    </xf>
    <xf numFmtId="1" fontId="0" fillId="0" borderId="0" xfId="15" applyNumberFormat="1" applyAlignment="1">
      <alignment horizontal="left" indent="1"/>
    </xf>
    <xf numFmtId="10" fontId="0" fillId="0" borderId="0" xfId="0" applyNumberFormat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1" fontId="0" fillId="0" borderId="5" xfId="0" applyNumberFormat="1" applyBorder="1" applyAlignment="1">
      <alignment horizontal="left" inden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left" indent="1"/>
    </xf>
    <xf numFmtId="1" fontId="0" fillId="0" borderId="0" xfId="0" applyNumberFormat="1" applyBorder="1" applyAlignment="1">
      <alignment horizontal="left" indent="1"/>
    </xf>
    <xf numFmtId="2" fontId="0" fillId="0" borderId="10" xfId="0" applyNumberFormat="1" applyBorder="1" applyAlignment="1">
      <alignment horizontal="left" indent="1"/>
    </xf>
    <xf numFmtId="0" fontId="0" fillId="0" borderId="11" xfId="0" applyBorder="1" applyAlignment="1">
      <alignment horizontal="left" indent="1"/>
    </xf>
    <xf numFmtId="2" fontId="0" fillId="0" borderId="12" xfId="0" applyNumberFormat="1" applyBorder="1" applyAlignment="1">
      <alignment horizontal="left" indent="1"/>
    </xf>
    <xf numFmtId="10" fontId="0" fillId="0" borderId="0" xfId="20" applyNumberFormat="1" applyBorder="1" applyAlignment="1">
      <alignment horizontal="left" indent="1"/>
    </xf>
    <xf numFmtId="10" fontId="0" fillId="0" borderId="5" xfId="20" applyNumberFormat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1" fontId="0" fillId="2" borderId="1" xfId="0" applyNumberForma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9" fontId="0" fillId="2" borderId="3" xfId="0" applyNumberForma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Turbine Power Performance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Sheet1!$F$7:$F$40</c:f>
              <c:numCache>
                <c:ptCount val="34"/>
                <c:pt idx="0">
                  <c:v>0.3085321010489172</c:v>
                </c:pt>
                <c:pt idx="1">
                  <c:v>1.8301451686589765</c:v>
                </c:pt>
                <c:pt idx="2">
                  <c:v>5.412436740269414</c:v>
                </c:pt>
                <c:pt idx="3">
                  <c:v>11.416848327015362</c:v>
                </c:pt>
                <c:pt idx="4">
                  <c:v>19.62789634066924</c:v>
                </c:pt>
                <c:pt idx="5">
                  <c:v>29.353048100892025</c:v>
                </c:pt>
                <c:pt idx="6">
                  <c:v>39.62001226195617</c:v>
                </c:pt>
                <c:pt idx="7">
                  <c:v>49.39374509266192</c:v>
                </c:pt>
                <c:pt idx="8">
                  <c:v>57.759909731972904</c:v>
                </c:pt>
                <c:pt idx="9">
                  <c:v>64.04712180776436</c:v>
                </c:pt>
                <c:pt idx="10">
                  <c:v>67.8818702710783</c:v>
                </c:pt>
                <c:pt idx="11">
                  <c:v>69.18489797320454</c:v>
                </c:pt>
                <c:pt idx="12">
                  <c:v>68.12572150788907</c:v>
                </c:pt>
                <c:pt idx="13">
                  <c:v>65.0540005670969</c:v>
                </c:pt>
                <c:pt idx="14">
                  <c:v>60.424443929003964</c:v>
                </c:pt>
                <c:pt idx="15">
                  <c:v>54.72773047550363</c:v>
                </c:pt>
                <c:pt idx="16">
                  <c:v>48.43507813046841</c:v>
                </c:pt>
                <c:pt idx="17">
                  <c:v>41.959678811831246</c:v>
                </c:pt>
                <c:pt idx="18">
                  <c:v>35.634815206447826</c:v>
                </c:pt>
                <c:pt idx="19">
                  <c:v>29.706269733033857</c:v>
                </c:pt>
                <c:pt idx="20">
                  <c:v>24.335539582906573</c:v>
                </c:pt>
                <c:pt idx="21">
                  <c:v>19.610147473694855</c:v>
                </c:pt>
                <c:pt idx="22">
                  <c:v>15.557699470347059</c:v>
                </c:pt>
                <c:pt idx="23">
                  <c:v>12.16102053115967</c:v>
                </c:pt>
                <c:pt idx="24">
                  <c:v>9.372481484211345</c:v>
                </c:pt>
                <c:pt idx="25">
                  <c:v>7.126371072258983</c:v>
                </c:pt>
                <c:pt idx="26">
                  <c:v>5.3487798635181605</c:v>
                </c:pt>
                <c:pt idx="27">
                  <c:v>3.964916245927813</c:v>
                </c:pt>
                <c:pt idx="28">
                  <c:v>2.904070686383461</c:v>
                </c:pt>
                <c:pt idx="29">
                  <c:v>2.1026058975020745</c:v>
                </c:pt>
                <c:pt idx="30">
                  <c:v>1.505409431303166</c:v>
                </c:pt>
                <c:pt idx="31">
                  <c:v>1.066234215007046</c:v>
                </c:pt>
                <c:pt idx="32">
                  <c:v>0.7473002752222299</c:v>
                </c:pt>
                <c:pt idx="33">
                  <c:v>0.5184596666932875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Wind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Sheet1!$E$7:$E$41</c:f>
              <c:numCache>
                <c:ptCount val="35"/>
                <c:pt idx="0">
                  <c:v>0.07673517734742583</c:v>
                </c:pt>
                <c:pt idx="1">
                  <c:v>0.09831809053257662</c:v>
                </c:pt>
                <c:pt idx="2">
                  <c:v>0.10596357987273239</c:v>
                </c:pt>
                <c:pt idx="3">
                  <c:v>0.10516630416087151</c:v>
                </c:pt>
                <c:pt idx="4">
                  <c:v>0.09902699692818424</c:v>
                </c:pt>
                <c:pt idx="5">
                  <c:v>0.08971830457269528</c:v>
                </c:pt>
                <c:pt idx="6">
                  <c:v>0.07883130882245193</c:v>
                </c:pt>
                <c:pt idx="7">
                  <c:v>0.06751233061906664</c:v>
                </c:pt>
                <c:pt idx="8">
                  <c:v>0.056548828425749174</c:v>
                </c:pt>
                <c:pt idx="9">
                  <c:v>0.046440794654102634</c:v>
                </c:pt>
                <c:pt idx="10">
                  <c:v>0.03746521248610913</c:v>
                </c:pt>
                <c:pt idx="11">
                  <c:v>0.02973371589927285</c:v>
                </c:pt>
                <c:pt idx="12">
                  <c:v>0.02324222660217611</c:v>
                </c:pt>
                <c:pt idx="13">
                  <c:v>0.01791174608616546</c:v>
                </c:pt>
                <c:pt idx="14">
                  <c:v>0.013620262872462218</c:v>
                </c:pt>
                <c:pt idx="15">
                  <c:v>0.010226417701472949</c:v>
                </c:pt>
                <c:pt idx="16">
                  <c:v>0.007586016452714346</c:v>
                </c:pt>
                <c:pt idx="17">
                  <c:v>0.005562690430043142</c:v>
                </c:pt>
                <c:pt idx="18">
                  <c:v>0.004034025123305226</c:v>
                </c:pt>
                <c:pt idx="19">
                  <c:v>0.002894372736219016</c:v>
                </c:pt>
                <c:pt idx="20">
                  <c:v>0.00205538660593412</c:v>
                </c:pt>
                <c:pt idx="21">
                  <c:v>0.0014451110672833339</c:v>
                </c:pt>
                <c:pt idx="22">
                  <c:v>0.0010062588495764798</c:v>
                </c:pt>
                <c:pt idx="23">
                  <c:v>0.0006941282026633719</c:v>
                </c:pt>
                <c:pt idx="24">
                  <c:v>0.00047446258592737773</c:v>
                </c:pt>
                <c:pt idx="25">
                  <c:v>0.0003214391214021155</c:v>
                </c:pt>
                <c:pt idx="26">
                  <c:v>0.00021588604215996656</c:v>
                </c:pt>
                <c:pt idx="27">
                  <c:v>0.00014376969767250532</c:v>
                </c:pt>
                <c:pt idx="28">
                  <c:v>9.495308006619355E-05</c:v>
                </c:pt>
                <c:pt idx="29">
                  <c:v>6.220514143537415E-05</c:v>
                </c:pt>
                <c:pt idx="30">
                  <c:v>4.042880390896953E-05</c:v>
                </c:pt>
                <c:pt idx="31">
                  <c:v>2.6071766235391073E-05</c:v>
                </c:pt>
                <c:pt idx="32">
                  <c:v>1.668509342676722E-05</c:v>
                </c:pt>
                <c:pt idx="33">
                  <c:v>1.0598041426843348E-05</c:v>
                </c:pt>
                <c:pt idx="34">
                  <c:v>6.682182032191475E-06</c:v>
                </c:pt>
              </c:numCache>
            </c:numRef>
          </c:val>
          <c:smooth val="0"/>
        </c:ser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0</xdr:rowOff>
    </xdr:from>
    <xdr:to>
      <xdr:col>12</xdr:col>
      <xdr:colOff>495300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438525" y="857250"/>
        <a:ext cx="4229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23</xdr:row>
      <xdr:rowOff>152400</xdr:rowOff>
    </xdr:from>
    <xdr:to>
      <xdr:col>12</xdr:col>
      <xdr:colOff>495300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3448050" y="4248150"/>
        <a:ext cx="42195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workbookViewId="0" topLeftCell="A3">
      <selection activeCell="N6" sqref="N6"/>
    </sheetView>
  </sheetViews>
  <sheetFormatPr defaultColWidth="9.140625" defaultRowHeight="12.75"/>
  <cols>
    <col min="1" max="1" width="2.7109375" style="1" customWidth="1"/>
    <col min="2" max="2" width="7.140625" style="1" customWidth="1"/>
    <col min="3" max="3" width="10.00390625" style="1" customWidth="1"/>
    <col min="4" max="4" width="8.28125" style="1" customWidth="1"/>
    <col min="5" max="5" width="10.28125" style="1" customWidth="1"/>
    <col min="6" max="6" width="9.57421875" style="1" customWidth="1"/>
    <col min="7" max="10" width="9.140625" style="1" customWidth="1"/>
    <col min="11" max="11" width="13.8515625" style="1" bestFit="1" customWidth="1"/>
    <col min="12" max="16384" width="9.140625" style="1" customWidth="1"/>
  </cols>
  <sheetData>
    <row r="1" spans="2:6" ht="15.75">
      <c r="B1" s="31" t="s">
        <v>0</v>
      </c>
      <c r="C1" s="31"/>
      <c r="D1" s="31"/>
      <c r="E1" s="31"/>
      <c r="F1" s="31"/>
    </row>
    <row r="3" spans="2:6" ht="12.75">
      <c r="B3" s="27" t="s">
        <v>1</v>
      </c>
      <c r="C3" s="28"/>
      <c r="D3" s="28"/>
      <c r="E3" s="5">
        <v>7</v>
      </c>
      <c r="F3" s="6" t="s">
        <v>7</v>
      </c>
    </row>
    <row r="4" spans="2:6" ht="12.75">
      <c r="B4" s="29" t="s">
        <v>2</v>
      </c>
      <c r="C4" s="30"/>
      <c r="D4" s="30"/>
      <c r="E4" s="7">
        <v>1.5</v>
      </c>
      <c r="F4" s="8"/>
    </row>
    <row r="5" ht="13.5" thickBot="1"/>
    <row r="6" spans="2:6" s="2" customFormat="1" ht="38.25">
      <c r="B6" s="10" t="s">
        <v>3</v>
      </c>
      <c r="C6" s="11" t="s">
        <v>4</v>
      </c>
      <c r="D6" s="11" t="s">
        <v>5</v>
      </c>
      <c r="E6" s="11" t="s">
        <v>6</v>
      </c>
      <c r="F6" s="12" t="s">
        <v>8</v>
      </c>
    </row>
    <row r="7" spans="2:6" ht="12.75">
      <c r="B7" s="13">
        <v>1</v>
      </c>
      <c r="C7" s="14">
        <f>0.61*4.65*AVERAGE(B7,B8)^3</f>
        <v>9.5731875</v>
      </c>
      <c r="D7" s="14">
        <f aca="true" t="shared" si="0" ref="D7:D41">0.42*C7</f>
        <v>4.02073875</v>
      </c>
      <c r="E7" s="18">
        <f>($E$4/($E$3))*((B7/($E$3))^($E$4-1))*(EXP(-((B7/($E$3))^$E$4)))</f>
        <v>0.07673517734742583</v>
      </c>
      <c r="F7" s="15">
        <f>D7*E7</f>
        <v>0.3085321010489172</v>
      </c>
    </row>
    <row r="8" spans="2:6" ht="12.75">
      <c r="B8" s="13">
        <v>2</v>
      </c>
      <c r="C8" s="14">
        <f aca="true" t="shared" si="1" ref="C8:C40">0.61*4.65*AVERAGE(B8,B9)^3</f>
        <v>44.3203125</v>
      </c>
      <c r="D8" s="14">
        <f t="shared" si="0"/>
        <v>18.61453125</v>
      </c>
      <c r="E8" s="18">
        <f aca="true" t="shared" si="2" ref="E8:E29">($E$4/($E$3))*((B8/($E$3))^($E$4-1))*(EXP(-((B8/($E$3))^$E$4)))</f>
        <v>0.09831809053257662</v>
      </c>
      <c r="F8" s="15">
        <f aca="true" t="shared" si="3" ref="F8:F29">D8*E8</f>
        <v>1.8301451686589765</v>
      </c>
    </row>
    <row r="9" spans="2:6" ht="12.75">
      <c r="B9" s="13">
        <v>3</v>
      </c>
      <c r="C9" s="14">
        <f t="shared" si="1"/>
        <v>121.6149375</v>
      </c>
      <c r="D9" s="14">
        <f t="shared" si="0"/>
        <v>51.078273749999994</v>
      </c>
      <c r="E9" s="18">
        <f t="shared" si="2"/>
        <v>0.10596357987273239</v>
      </c>
      <c r="F9" s="15">
        <f t="shared" si="3"/>
        <v>5.412436740269414</v>
      </c>
    </row>
    <row r="10" spans="2:6" ht="12.75">
      <c r="B10" s="13">
        <v>4</v>
      </c>
      <c r="C10" s="14">
        <f t="shared" si="1"/>
        <v>258.4760625</v>
      </c>
      <c r="D10" s="14">
        <f t="shared" si="0"/>
        <v>108.55994625</v>
      </c>
      <c r="E10" s="18">
        <f t="shared" si="2"/>
        <v>0.10516630416087151</v>
      </c>
      <c r="F10" s="15">
        <f t="shared" si="3"/>
        <v>11.416848327015362</v>
      </c>
    </row>
    <row r="11" spans="2:6" ht="12.75">
      <c r="B11" s="13">
        <v>5</v>
      </c>
      <c r="C11" s="14">
        <f t="shared" si="1"/>
        <v>471.9226875</v>
      </c>
      <c r="D11" s="14">
        <f t="shared" si="0"/>
        <v>198.20752875</v>
      </c>
      <c r="E11" s="18">
        <f t="shared" si="2"/>
        <v>0.09902699692818424</v>
      </c>
      <c r="F11" s="15">
        <f t="shared" si="3"/>
        <v>19.62789634066924</v>
      </c>
    </row>
    <row r="12" spans="2:6" ht="12.75">
      <c r="B12" s="13">
        <v>6</v>
      </c>
      <c r="C12" s="14">
        <f t="shared" si="1"/>
        <v>778.9738125</v>
      </c>
      <c r="D12" s="14">
        <f t="shared" si="0"/>
        <v>327.16900125</v>
      </c>
      <c r="E12" s="18">
        <f t="shared" si="2"/>
        <v>0.08971830457269528</v>
      </c>
      <c r="F12" s="15">
        <f t="shared" si="3"/>
        <v>29.353048100892025</v>
      </c>
    </row>
    <row r="13" spans="2:6" ht="12.75">
      <c r="B13" s="13">
        <v>7</v>
      </c>
      <c r="C13" s="14">
        <f t="shared" si="1"/>
        <v>1196.6484375</v>
      </c>
      <c r="D13" s="14">
        <f t="shared" si="0"/>
        <v>502.59234375</v>
      </c>
      <c r="E13" s="18">
        <f t="shared" si="2"/>
        <v>0.07883130882245193</v>
      </c>
      <c r="F13" s="15">
        <f t="shared" si="3"/>
        <v>39.62001226195617</v>
      </c>
    </row>
    <row r="14" spans="2:6" ht="12.75">
      <c r="B14" s="13">
        <v>8</v>
      </c>
      <c r="C14" s="14">
        <f t="shared" si="1"/>
        <v>1741.9655625</v>
      </c>
      <c r="D14" s="14">
        <f t="shared" si="0"/>
        <v>731.62553625</v>
      </c>
      <c r="E14" s="18">
        <f t="shared" si="2"/>
        <v>0.06751233061906664</v>
      </c>
      <c r="F14" s="15">
        <f t="shared" si="3"/>
        <v>49.39374509266192</v>
      </c>
    </row>
    <row r="15" spans="2:6" ht="12.75">
      <c r="B15" s="13">
        <v>9</v>
      </c>
      <c r="C15" s="14">
        <f t="shared" si="1"/>
        <v>2431.9441875</v>
      </c>
      <c r="D15" s="14">
        <f t="shared" si="0"/>
        <v>1021.41655875</v>
      </c>
      <c r="E15" s="18">
        <f t="shared" si="2"/>
        <v>0.056548828425749174</v>
      </c>
      <c r="F15" s="15">
        <f t="shared" si="3"/>
        <v>57.759909731972904</v>
      </c>
    </row>
    <row r="16" spans="2:6" ht="12.75">
      <c r="B16" s="13">
        <v>10</v>
      </c>
      <c r="C16" s="14">
        <f t="shared" si="1"/>
        <v>3283.6033125</v>
      </c>
      <c r="D16" s="14">
        <f t="shared" si="0"/>
        <v>1379.11339125</v>
      </c>
      <c r="E16" s="18">
        <f t="shared" si="2"/>
        <v>0.046440794654102634</v>
      </c>
      <c r="F16" s="15">
        <f t="shared" si="3"/>
        <v>64.04712180776436</v>
      </c>
    </row>
    <row r="17" spans="2:6" ht="12.75">
      <c r="B17" s="13">
        <v>11</v>
      </c>
      <c r="C17" s="14">
        <f t="shared" si="1"/>
        <v>4313.9619375</v>
      </c>
      <c r="D17" s="14">
        <f t="shared" si="0"/>
        <v>1811.86401375</v>
      </c>
      <c r="E17" s="18">
        <f t="shared" si="2"/>
        <v>0.03746521248610913</v>
      </c>
      <c r="F17" s="15">
        <f t="shared" si="3"/>
        <v>67.8818702710783</v>
      </c>
    </row>
    <row r="18" spans="2:6" ht="12.75">
      <c r="B18" s="13">
        <v>12</v>
      </c>
      <c r="C18" s="14">
        <f t="shared" si="1"/>
        <v>5540.0390625</v>
      </c>
      <c r="D18" s="14">
        <f t="shared" si="0"/>
        <v>2326.81640625</v>
      </c>
      <c r="E18" s="18">
        <f t="shared" si="2"/>
        <v>0.02973371589927285</v>
      </c>
      <c r="F18" s="15">
        <f t="shared" si="3"/>
        <v>69.18489797320454</v>
      </c>
    </row>
    <row r="19" spans="2:6" ht="12.75">
      <c r="B19" s="13">
        <v>13</v>
      </c>
      <c r="C19" s="14">
        <f t="shared" si="1"/>
        <v>6978.8536875</v>
      </c>
      <c r="D19" s="14">
        <f t="shared" si="0"/>
        <v>2931.1185487499997</v>
      </c>
      <c r="E19" s="18">
        <f t="shared" si="2"/>
        <v>0.02324222660217611</v>
      </c>
      <c r="F19" s="15">
        <f t="shared" si="3"/>
        <v>68.12572150788907</v>
      </c>
    </row>
    <row r="20" spans="2:6" ht="12.75">
      <c r="B20" s="13">
        <v>14</v>
      </c>
      <c r="C20" s="14">
        <f t="shared" si="1"/>
        <v>8647.4248125</v>
      </c>
      <c r="D20" s="14">
        <f t="shared" si="0"/>
        <v>3631.9184212499995</v>
      </c>
      <c r="E20" s="18">
        <f t="shared" si="2"/>
        <v>0.01791174608616546</v>
      </c>
      <c r="F20" s="15">
        <f t="shared" si="3"/>
        <v>65.0540005670969</v>
      </c>
    </row>
    <row r="21" spans="2:6" ht="12.75">
      <c r="B21" s="13">
        <v>15</v>
      </c>
      <c r="C21" s="14">
        <f t="shared" si="1"/>
        <v>10562.7714375</v>
      </c>
      <c r="D21" s="14">
        <f t="shared" si="0"/>
        <v>4436.36400375</v>
      </c>
      <c r="E21" s="18">
        <f t="shared" si="2"/>
        <v>0.013620262872462218</v>
      </c>
      <c r="F21" s="15">
        <f t="shared" si="3"/>
        <v>60.424443929003964</v>
      </c>
    </row>
    <row r="22" spans="2:6" ht="12.75">
      <c r="B22" s="13">
        <v>16</v>
      </c>
      <c r="C22" s="14">
        <f t="shared" si="1"/>
        <v>12741.9125625</v>
      </c>
      <c r="D22" s="14">
        <f t="shared" si="0"/>
        <v>5351.60327625</v>
      </c>
      <c r="E22" s="18">
        <f t="shared" si="2"/>
        <v>0.010226417701472949</v>
      </c>
      <c r="F22" s="15">
        <f t="shared" si="3"/>
        <v>54.72773047550363</v>
      </c>
    </row>
    <row r="23" spans="2:6" ht="12.75">
      <c r="B23" s="13">
        <v>17</v>
      </c>
      <c r="C23" s="14">
        <f t="shared" si="1"/>
        <v>15201.8671875</v>
      </c>
      <c r="D23" s="14">
        <f t="shared" si="0"/>
        <v>6384.78421875</v>
      </c>
      <c r="E23" s="18">
        <f t="shared" si="2"/>
        <v>0.007586016452714346</v>
      </c>
      <c r="F23" s="15">
        <f t="shared" si="3"/>
        <v>48.43507813046841</v>
      </c>
    </row>
    <row r="24" spans="2:6" ht="12.75">
      <c r="B24" s="13">
        <v>18</v>
      </c>
      <c r="C24" s="14">
        <f t="shared" si="1"/>
        <v>17959.6543125</v>
      </c>
      <c r="D24" s="14">
        <f t="shared" si="0"/>
        <v>7543.054811249999</v>
      </c>
      <c r="E24" s="18">
        <f t="shared" si="2"/>
        <v>0.005562690430043142</v>
      </c>
      <c r="F24" s="15">
        <f t="shared" si="3"/>
        <v>41.959678811831246</v>
      </c>
    </row>
    <row r="25" spans="2:6" ht="12.75">
      <c r="B25" s="13">
        <v>19</v>
      </c>
      <c r="C25" s="14">
        <f t="shared" si="1"/>
        <v>21032.2929375</v>
      </c>
      <c r="D25" s="14">
        <f t="shared" si="0"/>
        <v>8833.563033749999</v>
      </c>
      <c r="E25" s="18">
        <f t="shared" si="2"/>
        <v>0.004034025123305226</v>
      </c>
      <c r="F25" s="15">
        <f t="shared" si="3"/>
        <v>35.634815206447826</v>
      </c>
    </row>
    <row r="26" spans="2:6" ht="12.75">
      <c r="B26" s="13">
        <v>20</v>
      </c>
      <c r="C26" s="14">
        <f t="shared" si="1"/>
        <v>24436.8020625</v>
      </c>
      <c r="D26" s="14">
        <f t="shared" si="0"/>
        <v>10263.456866249999</v>
      </c>
      <c r="E26" s="18">
        <f t="shared" si="2"/>
        <v>0.002894372736219016</v>
      </c>
      <c r="F26" s="15">
        <f t="shared" si="3"/>
        <v>29.706269733033857</v>
      </c>
    </row>
    <row r="27" spans="2:6" ht="12.75">
      <c r="B27" s="13">
        <v>21</v>
      </c>
      <c r="C27" s="14">
        <f t="shared" si="1"/>
        <v>28190.2006875</v>
      </c>
      <c r="D27" s="14">
        <f t="shared" si="0"/>
        <v>11839.88428875</v>
      </c>
      <c r="E27" s="18">
        <f t="shared" si="2"/>
        <v>0.00205538660593412</v>
      </c>
      <c r="F27" s="15">
        <f t="shared" si="3"/>
        <v>24.335539582906573</v>
      </c>
    </row>
    <row r="28" spans="2:6" ht="12.75">
      <c r="B28" s="13">
        <v>22</v>
      </c>
      <c r="C28" s="14">
        <f t="shared" si="1"/>
        <v>32309.5078125</v>
      </c>
      <c r="D28" s="14">
        <f t="shared" si="0"/>
        <v>13569.99328125</v>
      </c>
      <c r="E28" s="18">
        <f t="shared" si="2"/>
        <v>0.0014451110672833339</v>
      </c>
      <c r="F28" s="15">
        <f t="shared" si="3"/>
        <v>19.610147473694855</v>
      </c>
    </row>
    <row r="29" spans="2:6" ht="12.75">
      <c r="B29" s="13">
        <v>23</v>
      </c>
      <c r="C29" s="14">
        <f t="shared" si="1"/>
        <v>36811.7424375</v>
      </c>
      <c r="D29" s="14">
        <f t="shared" si="0"/>
        <v>15460.931823749997</v>
      </c>
      <c r="E29" s="18">
        <f t="shared" si="2"/>
        <v>0.0010062588495764798</v>
      </c>
      <c r="F29" s="15">
        <f t="shared" si="3"/>
        <v>15.557699470347059</v>
      </c>
    </row>
    <row r="30" spans="2:6" ht="12.75">
      <c r="B30" s="13">
        <v>24</v>
      </c>
      <c r="C30" s="14">
        <f t="shared" si="1"/>
        <v>41713.9235625</v>
      </c>
      <c r="D30" s="14">
        <f t="shared" si="0"/>
        <v>17519.84789625</v>
      </c>
      <c r="E30" s="18">
        <f>($E$4/($E$3))*((B30/($E$3))^($E$4-1))*(EXP(-((B30/($E$3))^$E$4)))</f>
        <v>0.0006941282026633719</v>
      </c>
      <c r="F30" s="15">
        <f>D30*E30</f>
        <v>12.16102053115967</v>
      </c>
    </row>
    <row r="31" spans="2:6" ht="12.75">
      <c r="B31" s="13">
        <v>25</v>
      </c>
      <c r="C31" s="14">
        <f t="shared" si="1"/>
        <v>47033.0701875</v>
      </c>
      <c r="D31" s="14">
        <f t="shared" si="0"/>
        <v>19753.88947875</v>
      </c>
      <c r="E31" s="18">
        <f>($E$4/($E$3))*((B31/($E$3))^($E$4-1))*(EXP(-((B31/($E$3))^$E$4)))</f>
        <v>0.00047446258592737773</v>
      </c>
      <c r="F31" s="15">
        <f>D31*E31</f>
        <v>9.372481484211345</v>
      </c>
    </row>
    <row r="32" spans="2:6" ht="12.75">
      <c r="B32" s="13">
        <v>26</v>
      </c>
      <c r="C32" s="14">
        <f t="shared" si="1"/>
        <v>52786.2013125</v>
      </c>
      <c r="D32" s="14">
        <f t="shared" si="0"/>
        <v>22170.20455125</v>
      </c>
      <c r="E32" s="18">
        <f aca="true" t="shared" si="4" ref="E32:E40">($E$4/($E$3))*((B32/($E$3))^($E$4-1))*(EXP(-((B32/($E$3))^$E$4)))</f>
        <v>0.0003214391214021155</v>
      </c>
      <c r="F32" s="15">
        <f aca="true" t="shared" si="5" ref="F32:F40">D32*E32</f>
        <v>7.126371072258983</v>
      </c>
    </row>
    <row r="33" spans="2:6" ht="12.75">
      <c r="B33" s="13">
        <v>27</v>
      </c>
      <c r="C33" s="14">
        <f t="shared" si="1"/>
        <v>58990.3359375</v>
      </c>
      <c r="D33" s="14">
        <f t="shared" si="0"/>
        <v>24775.94109375</v>
      </c>
      <c r="E33" s="18">
        <f t="shared" si="4"/>
        <v>0.00021588604215996656</v>
      </c>
      <c r="F33" s="15">
        <f t="shared" si="5"/>
        <v>5.3487798635181605</v>
      </c>
    </row>
    <row r="34" spans="2:6" ht="12.75">
      <c r="B34" s="13">
        <v>28</v>
      </c>
      <c r="C34" s="14">
        <f t="shared" si="1"/>
        <v>65662.4930625</v>
      </c>
      <c r="D34" s="14">
        <f t="shared" si="0"/>
        <v>27578.247086249998</v>
      </c>
      <c r="E34" s="18">
        <f t="shared" si="4"/>
        <v>0.00014376969767250532</v>
      </c>
      <c r="F34" s="15">
        <f t="shared" si="5"/>
        <v>3.964916245927813</v>
      </c>
    </row>
    <row r="35" spans="2:6" ht="12.75">
      <c r="B35" s="13">
        <v>29</v>
      </c>
      <c r="C35" s="14">
        <f t="shared" si="1"/>
        <v>72819.6916875</v>
      </c>
      <c r="D35" s="14">
        <f t="shared" si="0"/>
        <v>30584.27050875</v>
      </c>
      <c r="E35" s="18">
        <f t="shared" si="4"/>
        <v>9.495308006619355E-05</v>
      </c>
      <c r="F35" s="15">
        <f t="shared" si="5"/>
        <v>2.904070686383461</v>
      </c>
    </row>
    <row r="36" spans="2:6" ht="12.75">
      <c r="B36" s="13">
        <v>30</v>
      </c>
      <c r="C36" s="14">
        <f t="shared" si="1"/>
        <v>80478.9508125</v>
      </c>
      <c r="D36" s="14">
        <f t="shared" si="0"/>
        <v>33801.15934125</v>
      </c>
      <c r="E36" s="18">
        <f t="shared" si="4"/>
        <v>6.220514143537415E-05</v>
      </c>
      <c r="F36" s="15">
        <f t="shared" si="5"/>
        <v>2.1026058975020745</v>
      </c>
    </row>
    <row r="37" spans="2:6" ht="12.75">
      <c r="B37" s="13">
        <v>31</v>
      </c>
      <c r="C37" s="14">
        <f t="shared" si="1"/>
        <v>88657.2894375</v>
      </c>
      <c r="D37" s="14">
        <f t="shared" si="0"/>
        <v>37236.06156375</v>
      </c>
      <c r="E37" s="18">
        <f t="shared" si="4"/>
        <v>4.042880390896953E-05</v>
      </c>
      <c r="F37" s="15">
        <f t="shared" si="5"/>
        <v>1.505409431303166</v>
      </c>
    </row>
    <row r="38" spans="2:6" ht="12.75">
      <c r="B38" s="13">
        <v>32</v>
      </c>
      <c r="C38" s="14">
        <f t="shared" si="1"/>
        <v>97371.7265625</v>
      </c>
      <c r="D38" s="14">
        <f t="shared" si="0"/>
        <v>40896.12515625</v>
      </c>
      <c r="E38" s="18">
        <f t="shared" si="4"/>
        <v>2.6071766235391073E-05</v>
      </c>
      <c r="F38" s="15">
        <f t="shared" si="5"/>
        <v>1.066234215007046</v>
      </c>
    </row>
    <row r="39" spans="2:6" ht="12.75">
      <c r="B39" s="13">
        <v>33</v>
      </c>
      <c r="C39" s="14">
        <f t="shared" si="1"/>
        <v>106639.2811875</v>
      </c>
      <c r="D39" s="14">
        <f t="shared" si="0"/>
        <v>44788.49809875</v>
      </c>
      <c r="E39" s="18">
        <f t="shared" si="4"/>
        <v>1.668509342676722E-05</v>
      </c>
      <c r="F39" s="15">
        <f t="shared" si="5"/>
        <v>0.7473002752222299</v>
      </c>
    </row>
    <row r="40" spans="2:6" ht="12.75">
      <c r="B40" s="13">
        <v>34</v>
      </c>
      <c r="C40" s="14">
        <f t="shared" si="1"/>
        <v>116476.9723125</v>
      </c>
      <c r="D40" s="14">
        <f t="shared" si="0"/>
        <v>48920.32837125</v>
      </c>
      <c r="E40" s="18">
        <f t="shared" si="4"/>
        <v>1.0598041426843348E-05</v>
      </c>
      <c r="F40" s="15">
        <f t="shared" si="5"/>
        <v>0.5184596666932875</v>
      </c>
    </row>
    <row r="41" spans="2:6" ht="13.5" thickBot="1">
      <c r="B41" s="16">
        <v>35</v>
      </c>
      <c r="C41" s="9">
        <f>0.61*4.65*B41^3</f>
        <v>121614.9375</v>
      </c>
      <c r="D41" s="9">
        <f t="shared" si="0"/>
        <v>51078.27375</v>
      </c>
      <c r="E41" s="19">
        <f>($E$4/($E$3))*((B41/($E$3))^($E$4-1))*(EXP(-((B41/($E$3))^$E$4)))</f>
        <v>6.682182032191475E-06</v>
      </c>
      <c r="F41" s="17">
        <f>D41*E41</f>
        <v>0.3413143230876075</v>
      </c>
    </row>
    <row r="42" spans="2:6" ht="12.75">
      <c r="B42" s="26" t="s">
        <v>11</v>
      </c>
      <c r="E42" s="4">
        <f>SUM(E7:E40)</f>
        <v>0.9831457864249155</v>
      </c>
      <c r="F42" s="3">
        <f>SUM(F7:F40)</f>
        <v>926.2252381746027</v>
      </c>
    </row>
    <row r="44" spans="2:6" ht="12.75">
      <c r="B44" s="20" t="s">
        <v>12</v>
      </c>
      <c r="C44" s="21"/>
      <c r="D44" s="21"/>
      <c r="E44" s="22">
        <f>F42*24*365/1000</f>
        <v>8113.733086409519</v>
      </c>
      <c r="F44" s="6" t="s">
        <v>9</v>
      </c>
    </row>
    <row r="45" spans="2:6" ht="12.75">
      <c r="B45" s="23" t="s">
        <v>10</v>
      </c>
      <c r="C45" s="24"/>
      <c r="D45" s="24"/>
      <c r="E45" s="25">
        <v>0.42</v>
      </c>
      <c r="F45" s="8"/>
    </row>
  </sheetData>
  <sheetProtection password="C78F" sheet="1" objects="1" scenarios="1" selectLockedCells="1" selectUnlockedCells="1"/>
  <mergeCells count="3">
    <mergeCell ref="B3:D3"/>
    <mergeCell ref="B4:D4"/>
    <mergeCell ref="B1:F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McGeary</dc:creator>
  <cp:keywords/>
  <dc:description/>
  <cp:lastModifiedBy>Robert McGeary</cp:lastModifiedBy>
  <cp:lastPrinted>2005-08-11T05:01:17Z</cp:lastPrinted>
  <dcterms:created xsi:type="dcterms:W3CDTF">2005-08-10T19:56:04Z</dcterms:created>
  <dcterms:modified xsi:type="dcterms:W3CDTF">2005-11-07T18:56:32Z</dcterms:modified>
  <cp:category/>
  <cp:version/>
  <cp:contentType/>
  <cp:contentStatus/>
</cp:coreProperties>
</file>